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ade\fsd\departments\Treasury\Investments\ESG\STARS rating\"/>
    </mc:Choice>
  </mc:AlternateContent>
  <bookViews>
    <workbookView xWindow="0" yWindow="0" windowWidth="25200" windowHeight="124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C35" i="1"/>
  <c r="C36" i="1"/>
  <c r="C29" i="1"/>
  <c r="C25" i="1"/>
  <c r="C23" i="1"/>
  <c r="C22" i="1"/>
  <c r="C18" i="1"/>
  <c r="C14" i="1"/>
  <c r="C13" i="1"/>
  <c r="C11" i="1"/>
  <c r="C9" i="1"/>
  <c r="C8" i="1"/>
  <c r="C37" i="1" l="1"/>
  <c r="C24" i="1" l="1"/>
  <c r="C19" i="1" l="1"/>
  <c r="C10" i="1"/>
  <c r="C30" i="1"/>
  <c r="C26" i="1"/>
  <c r="C15" i="1"/>
  <c r="C12" i="1"/>
  <c r="C31" i="1" l="1"/>
  <c r="C38" i="1" l="1"/>
  <c r="G10" i="1"/>
  <c r="G24" i="1"/>
  <c r="G26" i="1"/>
  <c r="G15" i="1"/>
  <c r="G12" i="1"/>
  <c r="G19" i="1"/>
  <c r="G30" i="1"/>
  <c r="G31" i="1" l="1"/>
</calcChain>
</file>

<file path=xl/sharedStrings.xml><?xml version="1.0" encoding="utf-8"?>
<sst xmlns="http://schemas.openxmlformats.org/spreadsheetml/2006/main" count="45" uniqueCount="37">
  <si>
    <t>Equities</t>
  </si>
  <si>
    <t>Subtotal - Canadian</t>
  </si>
  <si>
    <t>Subtotal - Global</t>
  </si>
  <si>
    <t>Fixed Income</t>
  </si>
  <si>
    <t>Subtotal - Canadian Small Cap</t>
  </si>
  <si>
    <t>Market Value</t>
  </si>
  <si>
    <t>Minimum</t>
  </si>
  <si>
    <t>Target</t>
  </si>
  <si>
    <t>Maximum</t>
  </si>
  <si>
    <t>Actual Asset Mix</t>
  </si>
  <si>
    <t>Target Asset Mix</t>
  </si>
  <si>
    <t>The University of Saskatchewan</t>
  </si>
  <si>
    <t>Summary of Externally Managed Investments</t>
  </si>
  <si>
    <t>Trust and Endowment Fund</t>
  </si>
  <si>
    <t>BlackRock Universe Bond Index Fund</t>
  </si>
  <si>
    <t>Lynx Fund</t>
  </si>
  <si>
    <t>Bentall Kennedy Prime Canadian Property Fund</t>
  </si>
  <si>
    <t>LaSalle Canadian Income &amp; Growth Fund IV</t>
  </si>
  <si>
    <t>CBRE Pan-European Core Fund</t>
  </si>
  <si>
    <t>Pier 21 WorldWide Equity Pool</t>
  </si>
  <si>
    <t>Hillsdale Canadian Small Cap Equity Pooled Fund</t>
  </si>
  <si>
    <t>Templeton Global Stock Trust</t>
  </si>
  <si>
    <t>Picton Mahoney Canadian Growth Fund</t>
  </si>
  <si>
    <t>Sionna All Cap Canadian Equity Fund</t>
  </si>
  <si>
    <t>Subtotal - Fixed Income</t>
  </si>
  <si>
    <t xml:space="preserve"> </t>
  </si>
  <si>
    <t>TOTAL LONG-TERM INVESTMENT POOL</t>
  </si>
  <si>
    <t>LONG-TERM INVESTMENT POOL</t>
  </si>
  <si>
    <t>FIXED INCOME POOL</t>
  </si>
  <si>
    <t>TOTAL LONG-TERM &amp; FIXED INCOME POOLS</t>
  </si>
  <si>
    <t>Managed Futures</t>
  </si>
  <si>
    <t>Subtotal - Managed Futures</t>
  </si>
  <si>
    <t>Real Estate</t>
  </si>
  <si>
    <t>At April 30, 2022</t>
  </si>
  <si>
    <r>
      <t>Equity</t>
    </r>
    <r>
      <rPr>
        <sz val="11"/>
        <color theme="1"/>
        <rFont val="Arial"/>
        <family val="2"/>
      </rPr>
      <t xml:space="preserve"> (Blackrock ACWI CAD)</t>
    </r>
  </si>
  <si>
    <r>
      <t xml:space="preserve">Fixed Income </t>
    </r>
    <r>
      <rPr>
        <sz val="11"/>
        <color theme="1"/>
        <rFont val="Arial"/>
        <family val="2"/>
      </rPr>
      <t>(Baker Gilmore)</t>
    </r>
  </si>
  <si>
    <t>TOTAL FIXED INCOME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</si>
</sst>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2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0" fontId="3" fillId="2" borderId="0" xfId="0" applyFont="1" applyFill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5" xfId="1" applyNumberFormat="1" applyFont="1" applyBorder="1"/>
    <xf numFmtId="164" fontId="2" fillId="0" borderId="4" xfId="1" applyNumberFormat="1" applyFont="1" applyBorder="1"/>
    <xf numFmtId="9" fontId="2" fillId="2" borderId="1" xfId="0" applyNumberFormat="1" applyFont="1" applyFill="1" applyBorder="1"/>
    <xf numFmtId="9" fontId="2" fillId="2" borderId="4" xfId="0" applyNumberFormat="1" applyFont="1" applyFill="1" applyBorder="1"/>
    <xf numFmtId="164" fontId="2" fillId="0" borderId="8" xfId="1" applyNumberFormat="1" applyFont="1" applyBorder="1"/>
    <xf numFmtId="9" fontId="2" fillId="2" borderId="3" xfId="0" applyNumberFormat="1" applyFont="1" applyFill="1" applyBorder="1"/>
    <xf numFmtId="9" fontId="2" fillId="2" borderId="8" xfId="0" applyNumberFormat="1" applyFont="1" applyFill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9" xfId="0" applyFont="1" applyFill="1" applyBorder="1"/>
    <xf numFmtId="0" fontId="2" fillId="2" borderId="5" xfId="0" applyFont="1" applyFill="1" applyBorder="1" applyAlignment="1"/>
    <xf numFmtId="0" fontId="2" fillId="2" borderId="5" xfId="0" applyFont="1" applyFill="1" applyBorder="1"/>
    <xf numFmtId="0" fontId="3" fillId="0" borderId="11" xfId="0" applyFont="1" applyBorder="1"/>
    <xf numFmtId="9" fontId="3" fillId="0" borderId="11" xfId="2" applyFont="1" applyBorder="1"/>
    <xf numFmtId="0" fontId="2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4" fillId="0" borderId="22" xfId="0" applyFont="1" applyBorder="1" applyAlignment="1">
      <alignment horizontal="right"/>
    </xf>
    <xf numFmtId="9" fontId="2" fillId="0" borderId="23" xfId="0" applyNumberFormat="1" applyFont="1" applyBorder="1"/>
    <xf numFmtId="0" fontId="5" fillId="0" borderId="24" xfId="0" applyFont="1" applyBorder="1"/>
    <xf numFmtId="0" fontId="3" fillId="0" borderId="25" xfId="0" applyFont="1" applyBorder="1"/>
    <xf numFmtId="0" fontId="2" fillId="0" borderId="26" xfId="0" applyFont="1" applyBorder="1"/>
    <xf numFmtId="0" fontId="3" fillId="0" borderId="16" xfId="0" applyFont="1" applyBorder="1"/>
    <xf numFmtId="0" fontId="3" fillId="0" borderId="19" xfId="0" applyFont="1" applyBorder="1"/>
    <xf numFmtId="0" fontId="2" fillId="0" borderId="27" xfId="0" applyFont="1" applyBorder="1"/>
    <xf numFmtId="9" fontId="2" fillId="0" borderId="28" xfId="2" applyFont="1" applyBorder="1"/>
    <xf numFmtId="0" fontId="3" fillId="0" borderId="29" xfId="0" applyFont="1" applyBorder="1"/>
    <xf numFmtId="0" fontId="2" fillId="0" borderId="30" xfId="0" applyFont="1" applyBorder="1"/>
    <xf numFmtId="164" fontId="2" fillId="0" borderId="11" xfId="1" applyNumberFormat="1" applyFont="1" applyBorder="1"/>
    <xf numFmtId="164" fontId="2" fillId="0" borderId="31" xfId="0" applyNumberFormat="1" applyFont="1" applyBorder="1"/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3" fillId="0" borderId="39" xfId="0" applyFont="1" applyBorder="1"/>
    <xf numFmtId="9" fontId="3" fillId="0" borderId="39" xfId="2" applyFont="1" applyBorder="1"/>
    <xf numFmtId="9" fontId="2" fillId="0" borderId="38" xfId="2" applyFont="1" applyBorder="1"/>
    <xf numFmtId="0" fontId="2" fillId="2" borderId="8" xfId="0" applyFont="1" applyFill="1" applyBorder="1" applyAlignment="1"/>
    <xf numFmtId="0" fontId="2" fillId="2" borderId="8" xfId="0" applyFont="1" applyFill="1" applyBorder="1"/>
    <xf numFmtId="0" fontId="2" fillId="0" borderId="25" xfId="0" applyFont="1" applyBorder="1" applyAlignment="1">
      <alignment horizontal="center" wrapText="1"/>
    </xf>
    <xf numFmtId="9" fontId="2" fillId="0" borderId="16" xfId="0" applyNumberFormat="1" applyFont="1" applyBorder="1"/>
    <xf numFmtId="9" fontId="3" fillId="0" borderId="40" xfId="2" applyFont="1" applyBorder="1"/>
    <xf numFmtId="0" fontId="2" fillId="0" borderId="42" xfId="0" applyFont="1" applyBorder="1"/>
    <xf numFmtId="0" fontId="2" fillId="0" borderId="41" xfId="0" applyFont="1" applyBorder="1"/>
    <xf numFmtId="164" fontId="2" fillId="0" borderId="7" xfId="0" applyNumberFormat="1" applyFont="1" applyBorder="1"/>
    <xf numFmtId="0" fontId="3" fillId="0" borderId="43" xfId="0" applyFont="1" applyBorder="1"/>
    <xf numFmtId="9" fontId="3" fillId="0" borderId="40" xfId="0" applyNumberFormat="1" applyFont="1" applyBorder="1"/>
    <xf numFmtId="164" fontId="3" fillId="0" borderId="44" xfId="1" applyNumberFormat="1" applyFont="1" applyBorder="1"/>
    <xf numFmtId="0" fontId="3" fillId="0" borderId="24" xfId="0" applyFont="1" applyBorder="1"/>
    <xf numFmtId="0" fontId="3" fillId="0" borderId="3" xfId="0" applyFont="1" applyBorder="1"/>
    <xf numFmtId="0" fontId="2" fillId="0" borderId="45" xfId="0" applyFont="1" applyBorder="1" applyAlignment="1">
      <alignment horizontal="center" vertical="center"/>
    </xf>
    <xf numFmtId="0" fontId="3" fillId="0" borderId="34" xfId="0" applyFont="1" applyBorder="1"/>
    <xf numFmtId="0" fontId="3" fillId="0" borderId="46" xfId="0" applyFont="1" applyBorder="1"/>
    <xf numFmtId="0" fontId="3" fillId="0" borderId="37" xfId="0" applyFont="1" applyBorder="1"/>
    <xf numFmtId="9" fontId="2" fillId="0" borderId="18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Treasury/Year%20End/2021-22/Investments%20Year%20End/Investment%20Asset%20Reconciliation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  <sheetName val="14001"/>
      <sheetName val="14002"/>
      <sheetName val="14003"/>
      <sheetName val="14004"/>
    </sheetNames>
    <sheetDataSet>
      <sheetData sheetId="0">
        <row r="28">
          <cell r="D28">
            <v>168986981.81</v>
          </cell>
        </row>
        <row r="29">
          <cell r="D29">
            <v>36029767</v>
          </cell>
        </row>
        <row r="30">
          <cell r="D30">
            <v>54501607.399999999</v>
          </cell>
        </row>
        <row r="31">
          <cell r="D31">
            <v>60603050.969999999</v>
          </cell>
        </row>
        <row r="32">
          <cell r="D32">
            <v>132370847.55</v>
          </cell>
        </row>
        <row r="33">
          <cell r="D33">
            <v>86412869.439999998</v>
          </cell>
        </row>
        <row r="34">
          <cell r="D34">
            <v>25303262.140000001</v>
          </cell>
        </row>
        <row r="35">
          <cell r="D35">
            <v>162315159.63</v>
          </cell>
        </row>
        <row r="36">
          <cell r="D36">
            <v>34065300.770000003</v>
          </cell>
        </row>
        <row r="38">
          <cell r="D38">
            <v>16872494.100000001</v>
          </cell>
        </row>
        <row r="42">
          <cell r="D42">
            <v>21121427.16</v>
          </cell>
        </row>
        <row r="43">
          <cell r="D43">
            <v>86117289.620000005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topLeftCell="B1" workbookViewId="0">
      <selection activeCell="G27" sqref="G27"/>
    </sheetView>
  </sheetViews>
  <sheetFormatPr defaultColWidth="9.140625" defaultRowHeight="14.25" x14ac:dyDescent="0.2"/>
  <cols>
    <col min="1" max="1" width="9.140625" style="1" hidden="1" customWidth="1"/>
    <col min="2" max="2" width="48.28515625" style="1" bestFit="1" customWidth="1"/>
    <col min="3" max="3" width="15.5703125" style="1" customWidth="1"/>
    <col min="4" max="6" width="10.7109375" style="1" customWidth="1"/>
    <col min="7" max="7" width="14.85546875" style="1" customWidth="1"/>
    <col min="8" max="16384" width="9.140625" style="1"/>
  </cols>
  <sheetData>
    <row r="1" spans="1:7" ht="15.75" thickTop="1" x14ac:dyDescent="0.25">
      <c r="A1" s="81"/>
      <c r="B1" s="52" t="s">
        <v>11</v>
      </c>
      <c r="C1" s="53"/>
      <c r="D1" s="53"/>
      <c r="E1" s="53"/>
      <c r="F1" s="53"/>
      <c r="G1" s="54"/>
    </row>
    <row r="2" spans="1:7" ht="15" x14ac:dyDescent="0.25">
      <c r="A2" s="38"/>
      <c r="B2" s="55" t="s">
        <v>13</v>
      </c>
      <c r="C2" s="56"/>
      <c r="D2" s="56"/>
      <c r="E2" s="56"/>
      <c r="F2" s="56"/>
      <c r="G2" s="57"/>
    </row>
    <row r="3" spans="1:7" ht="15" x14ac:dyDescent="0.25">
      <c r="A3" s="38"/>
      <c r="B3" s="55" t="s">
        <v>12</v>
      </c>
      <c r="C3" s="58"/>
      <c r="D3" s="58"/>
      <c r="E3" s="58"/>
      <c r="F3" s="58"/>
      <c r="G3" s="59"/>
    </row>
    <row r="4" spans="1:7" ht="15.75" thickBot="1" x14ac:dyDescent="0.3">
      <c r="A4" s="38"/>
      <c r="B4" s="60" t="s">
        <v>33</v>
      </c>
      <c r="C4" s="61"/>
      <c r="D4" s="61"/>
      <c r="E4" s="61"/>
      <c r="F4" s="61"/>
      <c r="G4" s="62"/>
    </row>
    <row r="5" spans="1:7" ht="15.75" thickTop="1" x14ac:dyDescent="0.25">
      <c r="A5" s="38"/>
      <c r="B5" s="63" t="s">
        <v>27</v>
      </c>
      <c r="C5" s="47" t="s">
        <v>5</v>
      </c>
      <c r="D5" s="51" t="s">
        <v>10</v>
      </c>
      <c r="E5" s="51"/>
      <c r="F5" s="51"/>
      <c r="G5" s="49" t="s">
        <v>9</v>
      </c>
    </row>
    <row r="6" spans="1:7" ht="15.75" thickBot="1" x14ac:dyDescent="0.3">
      <c r="A6" s="38"/>
      <c r="B6" s="45"/>
      <c r="C6" s="48"/>
      <c r="D6" s="23" t="s">
        <v>6</v>
      </c>
      <c r="E6" s="24" t="s">
        <v>7</v>
      </c>
      <c r="F6" s="24" t="s">
        <v>8</v>
      </c>
      <c r="G6" s="50"/>
    </row>
    <row r="7" spans="1:7" ht="15.75" thickBot="1" x14ac:dyDescent="0.3">
      <c r="A7" s="38"/>
      <c r="B7" s="27" t="s">
        <v>0</v>
      </c>
      <c r="C7" s="20"/>
      <c r="D7" s="21"/>
      <c r="E7" s="22"/>
      <c r="F7" s="21"/>
      <c r="G7" s="28"/>
    </row>
    <row r="8" spans="1:7" x14ac:dyDescent="0.2">
      <c r="A8" s="38"/>
      <c r="B8" s="29" t="s">
        <v>23</v>
      </c>
      <c r="C8" s="10">
        <f>[1]Rec!$D$30</f>
        <v>54501607.399999999</v>
      </c>
      <c r="D8" s="9"/>
      <c r="E8" s="5"/>
      <c r="F8" s="9"/>
      <c r="G8" s="30"/>
    </row>
    <row r="9" spans="1:7" x14ac:dyDescent="0.2">
      <c r="A9" s="38"/>
      <c r="B9" s="29" t="s">
        <v>22</v>
      </c>
      <c r="C9" s="11">
        <f>[1]Rec!$D$31</f>
        <v>60603050.969999999</v>
      </c>
      <c r="D9" s="9"/>
      <c r="E9" s="6"/>
      <c r="F9" s="9"/>
      <c r="G9" s="31"/>
    </row>
    <row r="10" spans="1:7" ht="15" x14ac:dyDescent="0.25">
      <c r="A10" s="38"/>
      <c r="B10" s="32" t="s">
        <v>1</v>
      </c>
      <c r="C10" s="14">
        <f>SUM(C8:C9)</f>
        <v>115104658.37</v>
      </c>
      <c r="D10" s="15">
        <v>0.08</v>
      </c>
      <c r="E10" s="16">
        <v>0.13</v>
      </c>
      <c r="F10" s="15">
        <v>0.2</v>
      </c>
      <c r="G10" s="33">
        <f>C10/$C$31</f>
        <v>0.14805193818393328</v>
      </c>
    </row>
    <row r="11" spans="1:7" x14ac:dyDescent="0.2">
      <c r="A11" s="38"/>
      <c r="B11" s="29" t="s">
        <v>20</v>
      </c>
      <c r="C11" s="11">
        <f>[1]Rec!$D$29</f>
        <v>36029767</v>
      </c>
      <c r="D11" s="9"/>
      <c r="E11" s="6"/>
      <c r="F11" s="9"/>
      <c r="G11" s="31"/>
    </row>
    <row r="12" spans="1:7" ht="15" x14ac:dyDescent="0.25">
      <c r="A12" s="38"/>
      <c r="B12" s="32" t="s">
        <v>4</v>
      </c>
      <c r="C12" s="14">
        <f>SUM(C11)</f>
        <v>36029767</v>
      </c>
      <c r="D12" s="15">
        <v>0.02</v>
      </c>
      <c r="E12" s="16">
        <v>0.04</v>
      </c>
      <c r="F12" s="15">
        <v>0.06</v>
      </c>
      <c r="G12" s="33">
        <f>C12/$C$31</f>
        <v>4.6342840613093766E-2</v>
      </c>
    </row>
    <row r="13" spans="1:7" x14ac:dyDescent="0.2">
      <c r="A13" s="38"/>
      <c r="B13" s="29" t="s">
        <v>19</v>
      </c>
      <c r="C13" s="11">
        <f>[1]Rec!$D$35</f>
        <v>162315159.63</v>
      </c>
      <c r="D13" s="9"/>
      <c r="E13" s="6"/>
      <c r="F13" s="9"/>
      <c r="G13" s="31"/>
    </row>
    <row r="14" spans="1:7" x14ac:dyDescent="0.2">
      <c r="A14" s="38"/>
      <c r="B14" s="29" t="s">
        <v>21</v>
      </c>
      <c r="C14" s="11">
        <f>[1]Rec!$D$32</f>
        <v>132370847.55</v>
      </c>
      <c r="D14" s="9"/>
      <c r="E14" s="6"/>
      <c r="F14" s="9"/>
      <c r="G14" s="31"/>
    </row>
    <row r="15" spans="1:7" ht="15" x14ac:dyDescent="0.25">
      <c r="A15" s="38"/>
      <c r="B15" s="32" t="s">
        <v>2</v>
      </c>
      <c r="C15" s="14">
        <f>SUM(C13:C14)</f>
        <v>294686007.18000001</v>
      </c>
      <c r="D15" s="15">
        <v>0.3</v>
      </c>
      <c r="E15" s="16">
        <v>0.38</v>
      </c>
      <c r="F15" s="15">
        <v>0.5</v>
      </c>
      <c r="G15" s="33">
        <f>C15/$C$31</f>
        <v>0.3790362191809829</v>
      </c>
    </row>
    <row r="16" spans="1:7" x14ac:dyDescent="0.2">
      <c r="A16" s="38"/>
      <c r="B16" s="34"/>
      <c r="C16" s="12"/>
      <c r="D16" s="7"/>
      <c r="E16" s="8"/>
      <c r="F16" s="7"/>
      <c r="G16" s="35"/>
    </row>
    <row r="17" spans="1:11" ht="15.75" thickBot="1" x14ac:dyDescent="0.3">
      <c r="A17" s="38"/>
      <c r="B17" s="36" t="s">
        <v>3</v>
      </c>
      <c r="C17" s="13"/>
      <c r="D17" s="3"/>
      <c r="E17" s="4"/>
      <c r="F17" s="3"/>
      <c r="G17" s="37"/>
    </row>
    <row r="18" spans="1:11" x14ac:dyDescent="0.2">
      <c r="A18" s="38"/>
      <c r="B18" s="29" t="s">
        <v>14</v>
      </c>
      <c r="C18" s="11">
        <f>[1]Rec!$D$28</f>
        <v>168986981.81</v>
      </c>
      <c r="D18" s="9"/>
      <c r="E18" s="6"/>
      <c r="F18" s="9"/>
      <c r="G18" s="31"/>
    </row>
    <row r="19" spans="1:11" ht="15" x14ac:dyDescent="0.25">
      <c r="A19" s="38"/>
      <c r="B19" s="32" t="s">
        <v>24</v>
      </c>
      <c r="C19" s="14">
        <f>SUM(C18)</f>
        <v>168986981.81</v>
      </c>
      <c r="D19" s="15">
        <v>0.15</v>
      </c>
      <c r="E19" s="16">
        <v>0.25</v>
      </c>
      <c r="F19" s="15">
        <v>0.35</v>
      </c>
      <c r="G19" s="33">
        <f>C19/$C$31</f>
        <v>0.21735740793740368</v>
      </c>
    </row>
    <row r="20" spans="1:11" x14ac:dyDescent="0.2">
      <c r="A20" s="38"/>
      <c r="B20" s="34"/>
      <c r="C20" s="12"/>
      <c r="D20" s="7"/>
      <c r="E20" s="8"/>
      <c r="F20" s="7"/>
      <c r="G20" s="35"/>
    </row>
    <row r="21" spans="1:11" ht="15.75" thickBot="1" x14ac:dyDescent="0.3">
      <c r="A21" s="38"/>
      <c r="B21" s="36" t="s">
        <v>32</v>
      </c>
      <c r="C21" s="13"/>
      <c r="D21" s="3"/>
      <c r="E21" s="4"/>
      <c r="F21" s="3"/>
      <c r="G21" s="37"/>
    </row>
    <row r="22" spans="1:11" x14ac:dyDescent="0.2">
      <c r="A22" s="38"/>
      <c r="B22" s="29" t="s">
        <v>17</v>
      </c>
      <c r="C22" s="11">
        <f>[1]Rec!$D$38</f>
        <v>16872494.100000001</v>
      </c>
      <c r="D22" s="9"/>
      <c r="E22" s="6"/>
      <c r="F22" s="9"/>
      <c r="G22" s="31"/>
    </row>
    <row r="23" spans="1:11" x14ac:dyDescent="0.2">
      <c r="A23" s="38"/>
      <c r="B23" s="29" t="s">
        <v>16</v>
      </c>
      <c r="C23" s="11">
        <f>[1]Rec!$D$34</f>
        <v>25303262.140000001</v>
      </c>
      <c r="D23" s="9"/>
      <c r="E23" s="6"/>
      <c r="F23" s="9"/>
      <c r="G23" s="31"/>
    </row>
    <row r="24" spans="1:11" ht="15" x14ac:dyDescent="0.25">
      <c r="A24" s="38"/>
      <c r="B24" s="32" t="s">
        <v>1</v>
      </c>
      <c r="C24" s="14">
        <f>SUM(C22:C23)</f>
        <v>42175756.240000002</v>
      </c>
      <c r="D24" s="15">
        <v>0</v>
      </c>
      <c r="E24" s="16">
        <v>0.05</v>
      </c>
      <c r="F24" s="15">
        <v>0.1</v>
      </c>
      <c r="G24" s="33">
        <f>C24/$C$31</f>
        <v>5.4248042990869605E-2</v>
      </c>
    </row>
    <row r="25" spans="1:11" x14ac:dyDescent="0.2">
      <c r="A25" s="38"/>
      <c r="B25" s="29" t="s">
        <v>18</v>
      </c>
      <c r="C25" s="11">
        <f>[1]Rec!$D$36</f>
        <v>34065300.770000003</v>
      </c>
      <c r="D25" s="9"/>
      <c r="E25" s="6"/>
      <c r="F25" s="9"/>
      <c r="G25" s="31"/>
    </row>
    <row r="26" spans="1:11" ht="15" x14ac:dyDescent="0.25">
      <c r="A26" s="38"/>
      <c r="B26" s="32" t="s">
        <v>2</v>
      </c>
      <c r="C26" s="14">
        <f>SUM(C25)</f>
        <v>34065300.770000003</v>
      </c>
      <c r="D26" s="15">
        <v>0</v>
      </c>
      <c r="E26" s="16">
        <v>0.05</v>
      </c>
      <c r="F26" s="15">
        <v>0.1</v>
      </c>
      <c r="G26" s="33">
        <f>C26/$C$31</f>
        <v>4.3816070307121625E-2</v>
      </c>
    </row>
    <row r="27" spans="1:11" x14ac:dyDescent="0.2">
      <c r="A27" s="38"/>
      <c r="B27" s="38"/>
      <c r="C27" s="12"/>
      <c r="D27" s="9"/>
      <c r="E27" s="8"/>
      <c r="F27" s="9"/>
      <c r="G27" s="35"/>
    </row>
    <row r="28" spans="1:11" ht="15.75" thickBot="1" x14ac:dyDescent="0.3">
      <c r="A28" s="38"/>
      <c r="B28" s="36" t="s">
        <v>30</v>
      </c>
      <c r="C28" s="13"/>
      <c r="D28" s="3"/>
      <c r="E28" s="4"/>
      <c r="F28" s="3"/>
      <c r="G28" s="37"/>
    </row>
    <row r="29" spans="1:11" x14ac:dyDescent="0.2">
      <c r="A29" s="38"/>
      <c r="B29" s="29" t="s">
        <v>15</v>
      </c>
      <c r="C29" s="11">
        <f>[1]Rec!$D$33</f>
        <v>86412869.439999998</v>
      </c>
      <c r="D29" s="9"/>
      <c r="E29" s="6"/>
      <c r="F29" s="9"/>
      <c r="G29" s="31"/>
    </row>
    <row r="30" spans="1:11" ht="15.75" thickBot="1" x14ac:dyDescent="0.3">
      <c r="A30" s="38"/>
      <c r="B30" s="32" t="s">
        <v>31</v>
      </c>
      <c r="C30" s="17">
        <f>SUM(C29)</f>
        <v>86412869.439999998</v>
      </c>
      <c r="D30" s="18">
        <v>0.05</v>
      </c>
      <c r="E30" s="19">
        <v>0.1</v>
      </c>
      <c r="F30" s="18">
        <v>0.12</v>
      </c>
      <c r="G30" s="33">
        <f>C30/$C$31</f>
        <v>0.11114748078659518</v>
      </c>
      <c r="K30" s="2" t="s">
        <v>25</v>
      </c>
    </row>
    <row r="31" spans="1:11" ht="15" x14ac:dyDescent="0.25">
      <c r="A31" s="82"/>
      <c r="B31" s="39" t="s">
        <v>26</v>
      </c>
      <c r="C31" s="43">
        <f>C10+C12+C15+C19+C24+C26+C30</f>
        <v>777461340.80999994</v>
      </c>
      <c r="D31" s="25"/>
      <c r="E31" s="26"/>
      <c r="F31" s="25"/>
      <c r="G31" s="40">
        <f>SUM(G8:G30)</f>
        <v>1</v>
      </c>
      <c r="K31" s="2"/>
    </row>
    <row r="32" spans="1:11" ht="15" thickBot="1" x14ac:dyDescent="0.25">
      <c r="A32" s="38"/>
      <c r="B32" s="78"/>
      <c r="C32" s="79"/>
      <c r="D32" s="2"/>
      <c r="E32" s="2"/>
      <c r="F32" s="2"/>
      <c r="G32" s="41"/>
    </row>
    <row r="33" spans="1:7" ht="15" customHeight="1" thickTop="1" x14ac:dyDescent="0.25">
      <c r="A33" s="81"/>
      <c r="B33" s="63" t="s">
        <v>28</v>
      </c>
      <c r="C33" s="80" t="s">
        <v>5</v>
      </c>
      <c r="D33" s="51" t="s">
        <v>10</v>
      </c>
      <c r="E33" s="51"/>
      <c r="F33" s="51"/>
      <c r="G33" s="49" t="s">
        <v>9</v>
      </c>
    </row>
    <row r="34" spans="1:7" ht="15.75" thickBot="1" x14ac:dyDescent="0.3">
      <c r="A34" s="38"/>
      <c r="B34" s="45"/>
      <c r="C34" s="46"/>
      <c r="D34" s="67" t="s">
        <v>6</v>
      </c>
      <c r="E34" s="68" t="s">
        <v>7</v>
      </c>
      <c r="F34" s="68" t="s">
        <v>8</v>
      </c>
      <c r="G34" s="69"/>
    </row>
    <row r="35" spans="1:7" ht="15.75" thickBot="1" x14ac:dyDescent="0.3">
      <c r="A35" s="38"/>
      <c r="B35" s="73" t="s">
        <v>35</v>
      </c>
      <c r="C35" s="10">
        <f>[1]Rec!$D$43</f>
        <v>86117289.620000005</v>
      </c>
      <c r="D35" s="76">
        <v>0.75</v>
      </c>
      <c r="E35" s="71">
        <v>0.8</v>
      </c>
      <c r="F35" s="76">
        <v>0.85</v>
      </c>
      <c r="G35" s="33">
        <f>C35/$C$37</f>
        <v>0.80304289538142681</v>
      </c>
    </row>
    <row r="36" spans="1:7" ht="15.75" thickBot="1" x14ac:dyDescent="0.3">
      <c r="A36" s="75"/>
      <c r="B36" s="72" t="s">
        <v>34</v>
      </c>
      <c r="C36" s="77">
        <f>[1]Rec!$D$42</f>
        <v>21121427.16</v>
      </c>
      <c r="D36" s="76">
        <v>0.15</v>
      </c>
      <c r="E36" s="71">
        <v>0.2</v>
      </c>
      <c r="F36" s="76">
        <v>0.25</v>
      </c>
      <c r="G36" s="70">
        <f>C36/$C$37</f>
        <v>0.19695710461857319</v>
      </c>
    </row>
    <row r="37" spans="1:7" ht="15.75" thickBot="1" x14ac:dyDescent="0.3">
      <c r="A37" s="38"/>
      <c r="B37" s="39" t="s">
        <v>36</v>
      </c>
      <c r="C37" s="74">
        <f>SUM(C35:C36)</f>
        <v>107238716.78</v>
      </c>
      <c r="D37" s="18"/>
      <c r="E37" s="19"/>
      <c r="F37" s="18"/>
      <c r="G37" s="84">
        <f>SUM(G35:G36)</f>
        <v>1</v>
      </c>
    </row>
    <row r="38" spans="1:7" ht="15.75" thickBot="1" x14ac:dyDescent="0.3">
      <c r="A38" s="83"/>
      <c r="B38" s="42" t="s">
        <v>29</v>
      </c>
      <c r="C38" s="44">
        <f>C31+C37</f>
        <v>884700057.58999991</v>
      </c>
      <c r="D38" s="64"/>
      <c r="E38" s="65"/>
      <c r="F38" s="64"/>
      <c r="G38" s="66"/>
    </row>
    <row r="39" spans="1:7" ht="15" thickTop="1" x14ac:dyDescent="0.2">
      <c r="B39" s="2"/>
      <c r="E39" s="2"/>
    </row>
  </sheetData>
  <mergeCells count="12">
    <mergeCell ref="B1:G1"/>
    <mergeCell ref="B2:G2"/>
    <mergeCell ref="B3:G3"/>
    <mergeCell ref="B4:G4"/>
    <mergeCell ref="B5:B6"/>
    <mergeCell ref="B33:B34"/>
    <mergeCell ref="C33:C34"/>
    <mergeCell ref="C5:C6"/>
    <mergeCell ref="G5:G6"/>
    <mergeCell ref="D5:F5"/>
    <mergeCell ref="D33:F33"/>
    <mergeCell ref="G33:G34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ede490</dc:creator>
  <cp:lastModifiedBy>Nguyen, Jason</cp:lastModifiedBy>
  <cp:lastPrinted>2022-06-06T21:42:44Z</cp:lastPrinted>
  <dcterms:created xsi:type="dcterms:W3CDTF">2018-12-04T15:11:52Z</dcterms:created>
  <dcterms:modified xsi:type="dcterms:W3CDTF">2022-06-06T21:50:44Z</dcterms:modified>
</cp:coreProperties>
</file>